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จอกหลวง" sheetId="2" r:id="rId1"/>
  </sheets>
  <definedNames>
    <definedName name="_xlnm.Print_Area" localSheetId="0">อ่างฯแม่จอกหลวง!$A$1:$I$103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<sst xmlns="http://schemas.openxmlformats.org/spreadsheetml/2006/main" count="91" uniqueCount="70">
  <si>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</si>
  <si>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</si>
  <si>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</si>
  <si>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</si>
  <si>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</si>
  <si>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</si>
  <si>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</si>
  <si>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</si>
  <si>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</si>
  <si>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</si>
  <si>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</si>
  <si>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</si>
  <si>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</si>
  <si>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</si>
  <si>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</si>
  <si>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</si>
  <si>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</si>
  <si>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</si>
  <si>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</si>
  <si>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</si>
  <si>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</si>
  <si>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</si>
  <si>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</si>
  <si>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</si>
  <si>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</si>
  <si>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</si>
  <si>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</si>
  <si>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</si>
  <si>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</si>
  <si>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</si>
  <si>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</si>
  <si>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</si>
  <si>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</si>
  <si>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</si>
  <si>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</si>
  <si>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</si>
  <si>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</si>
  <si>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</si>
  <si>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</si>
  <si>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</si>
  <si>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</si>
  <si>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</si>
  <si>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</si>
  <si>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</si>
  <si>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</si>
  <si>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</si>
  <si>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</si>
  <si>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</si>
  <si>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</si>
  <si>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</si>
  <si>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</si>
  <si>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</si>
  <si>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</si>
  <si>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</si>
  <si>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</si>
  <si>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</si>
  <si>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</si>
  <si>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</si>
  <si>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</si>
  <si>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</si>
  <si>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</si>
  <si>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</si>
  <si>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</si>
  <si>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>สูง</t>
  </si>
  <si>
    <t>0+000</t>
  </si>
  <si>
    <t>(งบประมาณเงินทุนหมุนเวียนเพื่อการชลประทาน ปี 2557)</t>
  </si>
  <si>
    <t>แม่ริม</t>
  </si>
  <si>
    <t>N 2082721</t>
  </si>
  <si>
    <t>E 495704</t>
  </si>
  <si>
    <t>ท่อส่งน้ำ (outlet) อ่างเก็บน้ำแม่จอกหลวง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</si>
</sst>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ท่อส่งน้ำ (</a:t>
            </a:r>
            <a:r>
              <a:rPr lang="en-US" u="sng"/>
              <a:t>outlet) </a:t>
            </a:r>
            <a:r>
              <a:rPr lang="th-TH" u="sng"/>
              <a:t>อ่างเก็บน้ำแม่จอกหลวง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5914604836538557"/>
          <c:y val="4.0563869845362317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2.6779883872828877E-3"/>
                  <c:y val="0.20608705623177931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อ่างฯแม่จอกหลวง!$H$53:$H$57</c:f>
              <c:numCache>
                <c:formatCode>0.000</c:formatCode>
                <c:ptCount val="5"/>
                <c:pt idx="0">
                  <c:v>477.50000000000057</c:v>
                </c:pt>
                <c:pt idx="1">
                  <c:v>238.75000000000028</c:v>
                </c:pt>
                <c:pt idx="2">
                  <c:v>159.16666666666686</c:v>
                </c:pt>
                <c:pt idx="3">
                  <c:v>119.37500000000014</c:v>
                </c:pt>
              </c:numCache>
            </c:numRef>
          </c:xVal>
          <c:yVal>
            <c:numRef>
              <c:f>อ่างฯแม่จอกหลวง!$I$53:$I$57</c:f>
              <c:numCache>
                <c:formatCode>0.000</c:formatCode>
                <c:ptCount val="5"/>
                <c:pt idx="0">
                  <c:v>3.8901686065400365</c:v>
                </c:pt>
                <c:pt idx="1">
                  <c:v>2.6482368448277245</c:v>
                </c:pt>
                <c:pt idx="2">
                  <c:v>2.3925450115340134</c:v>
                </c:pt>
                <c:pt idx="3">
                  <c:v>1.8948591217301822</c:v>
                </c:pt>
              </c:numCache>
            </c:numRef>
          </c:yVal>
        </c:ser>
        <c:axId val="62357888"/>
        <c:axId val="62359808"/>
      </c:scatterChart>
      <c:valAx>
        <c:axId val="623578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306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359808"/>
        <c:crosses val="autoZero"/>
        <c:crossBetween val="midCat"/>
      </c:valAx>
      <c:valAx>
        <c:axId val="6235980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23578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78" l="0.70000000000000062" r="0.70000000000000062" t="0.750000000000001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360589</xdr:colOff>
      <xdr:row>25</xdr:row>
      <xdr:rowOff>61232</xdr:rowOff>
    </xdr:from>
    <xdr:to>
      <xdr:col>7</xdr:col>
      <xdr:colOff>364607</xdr:colOff>
      <xdr:row>34</xdr:row>
      <xdr:rowOff>193179</xdr:rowOff>
    </xdr:to>
    <xdr:pic>
      <xdr:nvPicPr>
        <xdr:cNvPr id="17" name="รูปภาพ 16" descr="IMG_6587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58018" y="6653893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4" zoomScale="140" zoomScalePageLayoutView="140" workbookViewId="0">
      <selection activeCell="B92" sqref="B9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65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69</v>
      </c>
      <c r="E7" s="69"/>
      <c r="F7" s="69"/>
      <c r="H7" s="70" t="s">
        <v>4</v>
      </c>
    </row>
    <row r="8" spans="1:9" ht="21.2" customHeight="1">
      <c r="B8" s="2" t="s">
        <v>5</v>
      </c>
      <c r="D8" s="69" t="s">
        <v>61</v>
      </c>
      <c r="E8" s="69"/>
      <c r="F8" s="69"/>
      <c r="G8" s="70"/>
      <c r="H8" s="69"/>
    </row>
    <row r="9" spans="1:9" ht="21.2" customHeight="1">
      <c r="B9" s="2" t="s">
        <v>6</v>
      </c>
      <c r="D9" s="69" t="s">
        <v>64</v>
      </c>
      <c r="E9" s="69"/>
      <c r="F9" s="69"/>
      <c r="H9" s="70" t="s">
        <v>7</v>
      </c>
      <c r="I9" s="69"/>
    </row>
    <row r="10" spans="1:9" ht="21.2" customHeight="1">
      <c r="B10" s="2" t="s">
        <v>8</v>
      </c>
      <c r="D10" s="71" t="s">
        <v>66</v>
      </c>
      <c r="E10" s="69"/>
      <c r="F10" s="69"/>
      <c r="H10" s="70" t="s">
        <v>9</v>
      </c>
      <c r="I10" s="69" t="s">
        <v>62</v>
      </c>
    </row>
    <row r="11" spans="1:9" ht="21.2" customHeight="1">
      <c r="B11" s="2" t="s">
        <v>55</v>
      </c>
      <c r="D11" s="69" t="s">
        <v>67</v>
      </c>
      <c r="E11" s="69"/>
      <c r="F11" s="69" t="s">
        <v>68</v>
      </c>
      <c r="G11" s="69"/>
      <c r="H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0.2</v>
      </c>
      <c r="H17" s="1" t="s">
        <v>25</v>
      </c>
    </row>
    <row r="18" spans="1:9" ht="21.2" customHeight="1">
      <c r="B18" s="2"/>
      <c r="C18" s="14"/>
      <c r="D18" s="66"/>
      <c r="E18" s="6" t="s">
        <v>63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2">
        <v>368</v>
      </c>
      <c r="H21" s="1" t="s">
        <v>59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3">
        <v>377.55</v>
      </c>
      <c r="C53" s="22">
        <f t="shared" ref="C53:C56" si="0">$G$21</f>
        <v>368</v>
      </c>
      <c r="D53" s="22">
        <f>$B53-$C53</f>
        <v>9.5500000000000114</v>
      </c>
      <c r="E53" s="25">
        <f>SQRT(2*9.81*D53)</f>
        <v>13.688352713164583</v>
      </c>
      <c r="F53" s="89">
        <v>0.02</v>
      </c>
      <c r="G53" s="74">
        <v>0.21299999999999999</v>
      </c>
      <c r="H53" s="11">
        <f>D53/F53</f>
        <v>477.50000000000057</v>
      </c>
      <c r="I53" s="11">
        <f>G53/(($G$16*$G$17)*F53*E53)</f>
        <v>3.8901686065400365</v>
      </c>
    </row>
    <row r="54" spans="1:9">
      <c r="A54" s="18">
        <v>2</v>
      </c>
      <c r="B54" s="56">
        <v>377.55</v>
      </c>
      <c r="C54" s="23">
        <f t="shared" si="0"/>
        <v>368</v>
      </c>
      <c r="D54" s="23">
        <f t="shared" ref="D54:D56" si="1">$B54-$C54</f>
        <v>9.5500000000000114</v>
      </c>
      <c r="E54" s="26">
        <f t="shared" ref="E54:E56" si="2">SQRT(2*9.81*D54)</f>
        <v>13.688352713164583</v>
      </c>
      <c r="F54" s="90">
        <v>0.04</v>
      </c>
      <c r="G54" s="75">
        <v>0.28999999999999998</v>
      </c>
      <c r="H54" s="12">
        <f t="shared" ref="H54:H56" si="3">D54/F54</f>
        <v>238.75000000000028</v>
      </c>
      <c r="I54" s="12">
        <f t="shared" ref="I54:I56" si="4">G54/(($G$16*$G$17)*F54*E54)</f>
        <v>2.6482368448277245</v>
      </c>
    </row>
    <row r="55" spans="1:9">
      <c r="A55" s="18">
        <v>3</v>
      </c>
      <c r="B55" s="56">
        <v>377.55</v>
      </c>
      <c r="C55" s="23">
        <f t="shared" si="0"/>
        <v>368</v>
      </c>
      <c r="D55" s="23">
        <f t="shared" si="1"/>
        <v>9.5500000000000114</v>
      </c>
      <c r="E55" s="27">
        <f t="shared" si="2"/>
        <v>13.688352713164583</v>
      </c>
      <c r="F55" s="91">
        <v>0.06</v>
      </c>
      <c r="G55" s="58">
        <v>0.39300000000000002</v>
      </c>
      <c r="H55" s="12">
        <f t="shared" si="3"/>
        <v>159.16666666666686</v>
      </c>
      <c r="I55" s="12">
        <f t="shared" si="4"/>
        <v>2.3925450115340134</v>
      </c>
    </row>
    <row r="56" spans="1:9">
      <c r="A56" s="18">
        <v>4</v>
      </c>
      <c r="B56" s="56">
        <v>377.55</v>
      </c>
      <c r="C56" s="23">
        <f t="shared" si="0"/>
        <v>368</v>
      </c>
      <c r="D56" s="23">
        <f t="shared" si="1"/>
        <v>9.5500000000000114</v>
      </c>
      <c r="E56" s="28">
        <f t="shared" si="2"/>
        <v>13.688352713164583</v>
      </c>
      <c r="F56" s="92">
        <v>0.08</v>
      </c>
      <c r="G56" s="59">
        <v>0.41499999999999998</v>
      </c>
      <c r="H56" s="12">
        <f t="shared" si="3"/>
        <v>119.37500000000014</v>
      </c>
      <c r="I56" s="12">
        <f t="shared" si="4"/>
        <v>1.8948591217301822</v>
      </c>
    </row>
    <row r="57" spans="1:9">
      <c r="A57" s="18"/>
      <c r="B57" s="56"/>
      <c r="C57" s="23"/>
      <c r="D57" s="23"/>
      <c r="E57" s="28"/>
      <c r="F57" s="56"/>
      <c r="G57" s="58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73">
        <v>377.55</v>
      </c>
      <c r="C87" s="15">
        <f t="shared" ref="C87:C90" si="5">$G$21</f>
        <v>368</v>
      </c>
      <c r="D87" s="15">
        <f>B87-C87</f>
        <v>9.5500000000000114</v>
      </c>
      <c r="E87" s="89">
        <v>0.02</v>
      </c>
      <c r="F87" s="36">
        <f>D87/E87</f>
        <v>477.50000000000057</v>
      </c>
      <c r="G87" s="61">
        <f>(0.0052*F87)+1.4033</f>
        <v>3.886300000000003</v>
      </c>
      <c r="H87" s="78">
        <f>G87*($G$16*$G$17)*E87*(2*9.81*D87)^0.5</f>
        <v>0.21278818059668625</v>
      </c>
      <c r="I87" s="78"/>
    </row>
    <row r="88" spans="1:9" ht="21.2" customHeight="1">
      <c r="A88" s="46">
        <v>2</v>
      </c>
      <c r="B88" s="56">
        <v>377.55</v>
      </c>
      <c r="C88" s="16">
        <f t="shared" si="5"/>
        <v>368</v>
      </c>
      <c r="D88" s="16">
        <f t="shared" ref="D88:D90" si="6">B88-C88</f>
        <v>9.5500000000000114</v>
      </c>
      <c r="E88" s="90">
        <v>0.04</v>
      </c>
      <c r="F88" s="37">
        <f t="shared" ref="F88:F90" si="7">D88/E88</f>
        <v>238.75000000000028</v>
      </c>
      <c r="G88" s="37">
        <f t="shared" ref="G88:G90" si="8">(0.0052*F88)+1.4033</f>
        <v>2.6448000000000014</v>
      </c>
      <c r="H88" s="76">
        <f t="shared" ref="H88:H90" si="9">G88*($G$16*$G$17)*E88*(2*9.81*D88)^0.5</f>
        <v>0.28962364204622171</v>
      </c>
      <c r="I88" s="76"/>
    </row>
    <row r="89" spans="1:9" ht="21.2" customHeight="1">
      <c r="A89" s="46">
        <v>3</v>
      </c>
      <c r="B89" s="56">
        <v>377.55</v>
      </c>
      <c r="C89" s="16">
        <f t="shared" si="5"/>
        <v>368</v>
      </c>
      <c r="D89" s="16">
        <f t="shared" si="6"/>
        <v>9.5500000000000114</v>
      </c>
      <c r="E89" s="91">
        <v>0.06</v>
      </c>
      <c r="F89" s="37">
        <f t="shared" si="7"/>
        <v>159.16666666666686</v>
      </c>
      <c r="G89" s="37">
        <f t="shared" si="8"/>
        <v>2.2309666666666677</v>
      </c>
      <c r="H89" s="76">
        <f t="shared" si="9"/>
        <v>0.36645910349575717</v>
      </c>
      <c r="I89" s="76"/>
    </row>
    <row r="90" spans="1:9" ht="21.2" customHeight="1">
      <c r="A90" s="46">
        <v>4</v>
      </c>
      <c r="B90" s="56">
        <v>377.55</v>
      </c>
      <c r="C90" s="16">
        <f t="shared" si="5"/>
        <v>368</v>
      </c>
      <c r="D90" s="16">
        <f t="shared" si="6"/>
        <v>9.5500000000000114</v>
      </c>
      <c r="E90" s="92">
        <v>0.08</v>
      </c>
      <c r="F90" s="37">
        <f t="shared" si="7"/>
        <v>119.37500000000014</v>
      </c>
      <c r="G90" s="37">
        <f t="shared" si="8"/>
        <v>2.0240500000000008</v>
      </c>
      <c r="H90" s="76">
        <f t="shared" si="9"/>
        <v>0.44329456494529257</v>
      </c>
      <c r="I90" s="76"/>
    </row>
    <row r="91" spans="1:9" ht="21.2" customHeight="1">
      <c r="A91" s="46"/>
      <c r="B91" s="56"/>
      <c r="C91" s="16"/>
      <c r="D91" s="16"/>
      <c r="E91" s="56"/>
      <c r="F91" s="37"/>
      <c r="G91" s="65"/>
      <c r="H91" s="76"/>
      <c r="I91" s="76"/>
    </row>
    <row r="92" spans="1:9" ht="21.2" customHeight="1">
      <c r="A92" s="46"/>
      <c r="B92" s="57"/>
      <c r="C92" s="16"/>
      <c r="D92" s="16"/>
      <c r="E92" s="57"/>
      <c r="F92" s="37"/>
      <c r="G92" s="37"/>
      <c r="H92" s="76"/>
      <c r="I92" s="76"/>
    </row>
    <row r="93" spans="1:9" ht="21.2" customHeight="1">
      <c r="A93" s="46"/>
      <c r="B93" s="56"/>
      <c r="C93" s="16"/>
      <c r="D93" s="16"/>
      <c r="E93" s="56"/>
      <c r="F93" s="37"/>
      <c r="G93" s="37"/>
      <c r="H93" s="76"/>
      <c r="I93" s="76"/>
    </row>
    <row r="94" spans="1:9" ht="21.2" customHeight="1">
      <c r="A94" s="46"/>
      <c r="B94" s="56"/>
      <c r="C94" s="16"/>
      <c r="D94" s="16"/>
      <c r="E94" s="63"/>
      <c r="F94" s="37"/>
      <c r="G94" s="65"/>
      <c r="H94" s="76"/>
      <c r="I94" s="76"/>
    </row>
    <row r="95" spans="1:9" ht="21.2" customHeight="1">
      <c r="A95" s="46"/>
      <c r="B95" s="56"/>
      <c r="C95" s="16"/>
      <c r="D95" s="16"/>
      <c r="E95" s="63"/>
      <c r="F95" s="37"/>
      <c r="G95" s="37"/>
      <c r="H95" s="76"/>
      <c r="I95" s="76"/>
    </row>
    <row r="96" spans="1:9" ht="21.2" customHeight="1">
      <c r="A96" s="46"/>
      <c r="B96" s="56"/>
      <c r="C96" s="16"/>
      <c r="D96" s="16"/>
      <c r="E96" s="63"/>
      <c r="F96" s="37"/>
      <c r="G96" s="65"/>
      <c r="H96" s="76"/>
      <c r="I96" s="76"/>
    </row>
    <row r="97" spans="1:9" ht="21.2" customHeight="1">
      <c r="A97" s="46"/>
      <c r="B97" s="43"/>
      <c r="C97" s="16"/>
      <c r="D97" s="16"/>
      <c r="E97" s="57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7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7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อ่างฯแม่จอกหลวง</vt:lpstr>
      <vt:lpstr>อ่างฯแม่จอกหลวง!Print_Area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2014-05-22T03:46:19Z</dcterms:modified>
</cp:coreProperties>
</file>