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ธิ" sheetId="2" r:id="rId1"/>
  </sheets>
  <definedNames>
    <definedName name="_xlnm.Print_Area" localSheetId="0">อ่างฯแม่ธิ!$A$1:$I$103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<sst xmlns="http://schemas.openxmlformats.org/spreadsheetml/2006/main" count="91" uniqueCount="71">
  <si>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</si>
  <si>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</si>
  <si>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</si>
  <si>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</si>
  <si>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</si>
  <si>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</si>
  <si>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</si>
  <si>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</si>
  <si>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</si>
  <si>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</si>
  <si>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</si>
  <si>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</si>
  <si>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</si>
  <si>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</si>
  <si>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</si>
  <si>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</si>
  <si>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</si>
  <si>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</si>
  <si>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</si>
  <si>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</si>
  <si>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</si>
  <si>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</si>
  <si>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</si>
  <si>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</si>
  <si>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</si>
  <si>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</si>
  <si>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</si>
  <si>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</si>
  <si>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</si>
  <si>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</si>
  <si>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</si>
  <si>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</si>
  <si>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</si>
  <si>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</si>
  <si>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</si>
  <si>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</si>
  <si>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</si>
  <si>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</si>
  <si>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</si>
  <si>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</si>
  <si>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</si>
  <si>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</si>
  <si>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</si>
  <si>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</si>
  <si>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</si>
  <si>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</si>
  <si>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</si>
  <si>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</si>
  <si>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</si>
  <si>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</si>
  <si>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</si>
  <si>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</si>
  <si>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</si>
  <si>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</si>
  <si>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</si>
  <si>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</si>
  <si>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</si>
  <si>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</si>
  <si>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</si>
  <si>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</si>
  <si>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</si>
  <si>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</si>
  <si>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</si>
  <si>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</si>
  <si>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เมตร (ร.ส.ม.)</t>
  </si>
  <si>
    <t>โครงการชลประทานลำพูน</t>
  </si>
  <si>
    <t>ลำพูน</t>
  </si>
  <si>
    <t>ท่อส่งน้ำ ( outlet ) อ่างเก็บน้ำแม่ธิ</t>
  </si>
  <si>
    <t>บ้านธิ</t>
  </si>
  <si>
    <t>N  2057870</t>
  </si>
  <si>
    <t>E  519608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</si>
</sst>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ท่อส่งน้ำ ( </a:t>
            </a:r>
            <a:r>
              <a:rPr lang="en-US" u="sng"/>
              <a:t>outlet ) </a:t>
            </a:r>
            <a:r>
              <a:rPr lang="th-TH" u="sng"/>
              <a:t>อ่างเก็บน้ำแม่ธิ </a:t>
            </a:r>
            <a:r>
              <a:rPr lang="th-TH"/>
              <a:t>โครงการ </a:t>
            </a:r>
            <a:r>
              <a:rPr lang="th-TH" u="sng"/>
              <a:t>ชลประทานลำพูน</a:t>
            </a:r>
          </a:p>
        </c:rich>
      </c:tx>
      <c:layout>
        <c:manualLayout>
          <c:xMode val="edge"/>
          <c:yMode val="edge"/>
          <c:x val="0.233299657274297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3399132628440084E-2"/>
                  <c:y val="0.1840224329461310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อ่างฯแม่ธิ!$H$53:$H$57</c:f>
              <c:numCache>
                <c:formatCode>0.000</c:formatCode>
                <c:ptCount val="5"/>
                <c:pt idx="0">
                  <c:v>212.00000000000045</c:v>
                </c:pt>
                <c:pt idx="1">
                  <c:v>106.00000000000023</c:v>
                </c:pt>
                <c:pt idx="2">
                  <c:v>70.666666666666828</c:v>
                </c:pt>
                <c:pt idx="3">
                  <c:v>53.000000000000114</c:v>
                </c:pt>
                <c:pt idx="4">
                  <c:v>42.400000000000091</c:v>
                </c:pt>
              </c:numCache>
            </c:numRef>
          </c:xVal>
          <c:yVal>
            <c:numRef>
              <c:f>อ่างฯแม่ธิ!$I$53:$I$57</c:f>
              <c:numCache>
                <c:formatCode>0.000</c:formatCode>
                <c:ptCount val="5"/>
                <c:pt idx="0">
                  <c:v>0.78495361285311527</c:v>
                </c:pt>
                <c:pt idx="1">
                  <c:v>0.81269048963237733</c:v>
                </c:pt>
                <c:pt idx="2">
                  <c:v>0.80344486403929005</c:v>
                </c:pt>
                <c:pt idx="3">
                  <c:v>0.79050098820896764</c:v>
                </c:pt>
                <c:pt idx="4">
                  <c:v>0.73891039739954045</c:v>
                </c:pt>
              </c:numCache>
            </c:numRef>
          </c:yVal>
        </c:ser>
        <c:axId val="60612608"/>
        <c:axId val="60614528"/>
      </c:scatterChart>
      <c:valAx>
        <c:axId val="6061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614528"/>
        <c:crosses val="autoZero"/>
        <c:crossBetween val="midCat"/>
      </c:valAx>
      <c:valAx>
        <c:axId val="606145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061260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510267</xdr:colOff>
      <xdr:row>25</xdr:row>
      <xdr:rowOff>81643</xdr:rowOff>
    </xdr:from>
    <xdr:to>
      <xdr:col>7</xdr:col>
      <xdr:colOff>28574</xdr:colOff>
      <xdr:row>34</xdr:row>
      <xdr:rowOff>157843</xdr:rowOff>
    </xdr:to>
    <xdr:pic>
      <xdr:nvPicPr>
        <xdr:cNvPr id="21" name="Picture 99" descr="CIMG784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07696" y="6674304"/>
          <a:ext cx="3294289" cy="2464253"/>
        </a:xfrm>
        <a:prstGeom prst="rect">
          <a:avLst/>
        </a:prstGeom>
        <a:noFill/>
        <a:ln w="381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4" zoomScale="140" zoomScalePageLayoutView="140" workbookViewId="0">
      <selection activeCell="C69" sqref="C6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62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63</v>
      </c>
      <c r="E9" s="69"/>
      <c r="F9" s="69"/>
      <c r="G9" s="70" t="s">
        <v>7</v>
      </c>
      <c r="H9" s="69"/>
      <c r="I9" s="69"/>
    </row>
    <row r="10" spans="1:9" ht="21.2" customHeight="1">
      <c r="B10" s="2" t="s">
        <v>8</v>
      </c>
      <c r="D10" s="69" t="s">
        <v>68</v>
      </c>
      <c r="E10" s="69"/>
      <c r="F10" s="69"/>
      <c r="G10" s="70" t="s">
        <v>9</v>
      </c>
      <c r="H10" s="69" t="s">
        <v>66</v>
      </c>
      <c r="I10" s="69"/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404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414.6</v>
      </c>
      <c r="C53" s="22">
        <f t="shared" ref="C53:C58" si="0">$G$21</f>
        <v>404</v>
      </c>
      <c r="D53" s="22">
        <f>$B53-$C53</f>
        <v>10.600000000000023</v>
      </c>
      <c r="E53" s="25">
        <f>SQRT(2*9.81*D53)</f>
        <v>14.421234343841739</v>
      </c>
      <c r="F53" s="72">
        <v>0.05</v>
      </c>
      <c r="G53" s="73">
        <v>0.28299999999999997</v>
      </c>
      <c r="H53" s="11">
        <f>D53/F53</f>
        <v>212.00000000000045</v>
      </c>
      <c r="I53" s="11">
        <f>G53/(($G$16*$G$17)*F53*E53)</f>
        <v>0.78495361285311527</v>
      </c>
    </row>
    <row r="54" spans="1:9">
      <c r="A54" s="18">
        <v>2</v>
      </c>
      <c r="B54" s="56">
        <v>414.6</v>
      </c>
      <c r="C54" s="23">
        <f t="shared" si="0"/>
        <v>404</v>
      </c>
      <c r="D54" s="23">
        <f t="shared" ref="D54:D58" si="1">$B54-$C54</f>
        <v>10.600000000000023</v>
      </c>
      <c r="E54" s="26">
        <f t="shared" ref="E54:E58" si="2">SQRT(2*9.81*D54)</f>
        <v>14.421234343841739</v>
      </c>
      <c r="F54" s="74">
        <v>0.1</v>
      </c>
      <c r="G54" s="75">
        <v>0.58599999999999997</v>
      </c>
      <c r="H54" s="12">
        <f t="shared" ref="H54:H58" si="3">D54/F54</f>
        <v>106.00000000000023</v>
      </c>
      <c r="I54" s="12">
        <f t="shared" ref="I54:I58" si="4">G54/(($G$16*$G$17)*F54*E54)</f>
        <v>0.81269048963237733</v>
      </c>
    </row>
    <row r="55" spans="1:9">
      <c r="A55" s="18">
        <v>3</v>
      </c>
      <c r="B55" s="56">
        <v>414.6</v>
      </c>
      <c r="C55" s="23">
        <f t="shared" si="0"/>
        <v>404</v>
      </c>
      <c r="D55" s="23">
        <f t="shared" si="1"/>
        <v>10.600000000000023</v>
      </c>
      <c r="E55" s="27">
        <f t="shared" si="2"/>
        <v>14.421234343841739</v>
      </c>
      <c r="F55" s="56">
        <v>0.15</v>
      </c>
      <c r="G55" s="58">
        <v>0.86899999999999999</v>
      </c>
      <c r="H55" s="12">
        <f t="shared" si="3"/>
        <v>70.666666666666828</v>
      </c>
      <c r="I55" s="12">
        <f t="shared" si="4"/>
        <v>0.80344486403929005</v>
      </c>
    </row>
    <row r="56" spans="1:9">
      <c r="A56" s="18">
        <v>4</v>
      </c>
      <c r="B56" s="56">
        <v>414.6</v>
      </c>
      <c r="C56" s="23">
        <f t="shared" si="0"/>
        <v>404</v>
      </c>
      <c r="D56" s="23">
        <f t="shared" si="1"/>
        <v>10.600000000000023</v>
      </c>
      <c r="E56" s="28">
        <f t="shared" si="2"/>
        <v>14.421234343841739</v>
      </c>
      <c r="F56" s="57">
        <v>0.2</v>
      </c>
      <c r="G56" s="59">
        <v>1.1399999999999999</v>
      </c>
      <c r="H56" s="12">
        <f t="shared" si="3"/>
        <v>53.000000000000114</v>
      </c>
      <c r="I56" s="12">
        <f t="shared" si="4"/>
        <v>0.79050098820896764</v>
      </c>
    </row>
    <row r="57" spans="1:9">
      <c r="A57" s="18">
        <v>5</v>
      </c>
      <c r="B57" s="56">
        <v>414.6</v>
      </c>
      <c r="C57" s="23">
        <f t="shared" si="0"/>
        <v>404</v>
      </c>
      <c r="D57" s="23">
        <f t="shared" si="1"/>
        <v>10.600000000000023</v>
      </c>
      <c r="E57" s="28">
        <f t="shared" si="2"/>
        <v>14.421234343841739</v>
      </c>
      <c r="F57" s="56">
        <v>0.25</v>
      </c>
      <c r="G57" s="58">
        <v>1.3320000000000001</v>
      </c>
      <c r="H57" s="12">
        <f t="shared" si="3"/>
        <v>42.400000000000091</v>
      </c>
      <c r="I57" s="12">
        <f t="shared" si="4"/>
        <v>0.73891039739954045</v>
      </c>
    </row>
    <row r="58" spans="1:9">
      <c r="A58" s="3"/>
      <c r="B58" s="57"/>
      <c r="C58" s="23"/>
      <c r="D58" s="23"/>
      <c r="E58" s="28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72">
        <v>414.6</v>
      </c>
      <c r="C87" s="15">
        <f t="shared" ref="C87:C92" si="5">$G$21</f>
        <v>404</v>
      </c>
      <c r="D87" s="15">
        <f>B87-C87</f>
        <v>10.600000000000023</v>
      </c>
      <c r="E87" s="72">
        <v>0.05</v>
      </c>
      <c r="F87" s="36">
        <f>D87/E87</f>
        <v>212.00000000000045</v>
      </c>
      <c r="G87" s="61">
        <f>(0.0001*F87)+0.7757</f>
        <v>0.79689999999999994</v>
      </c>
      <c r="H87" s="86">
        <f>G87*($G$16*$G$17)*E87*(2*9.81*D87)^0.5</f>
        <v>0.28730704121518702</v>
      </c>
      <c r="I87" s="86"/>
    </row>
    <row r="88" spans="1:9" ht="21.2" customHeight="1">
      <c r="A88" s="46">
        <v>2</v>
      </c>
      <c r="B88" s="56">
        <v>414.6</v>
      </c>
      <c r="C88" s="16">
        <f t="shared" si="5"/>
        <v>404</v>
      </c>
      <c r="D88" s="16">
        <f t="shared" ref="D88:D92" si="6">B88-C88</f>
        <v>10.600000000000023</v>
      </c>
      <c r="E88" s="74">
        <v>0.1</v>
      </c>
      <c r="F88" s="37">
        <f t="shared" ref="F88:F92" si="7">D88/E88</f>
        <v>106.00000000000023</v>
      </c>
      <c r="G88" s="37">
        <f t="shared" ref="G88:G91" si="8">(0.0001*F88)+0.7757</f>
        <v>0.7863</v>
      </c>
      <c r="H88" s="87">
        <f t="shared" ref="H88:H90" si="9">G88*($G$16*$G$17)*E88*(2*9.81*D88)^0.5</f>
        <v>0.56697082822813805</v>
      </c>
      <c r="I88" s="87"/>
    </row>
    <row r="89" spans="1:9" ht="21.2" customHeight="1">
      <c r="A89" s="46">
        <v>3</v>
      </c>
      <c r="B89" s="56">
        <v>414.6</v>
      </c>
      <c r="C89" s="16">
        <f t="shared" si="5"/>
        <v>404</v>
      </c>
      <c r="D89" s="16">
        <f t="shared" si="6"/>
        <v>10.600000000000023</v>
      </c>
      <c r="E89" s="56">
        <v>0.15</v>
      </c>
      <c r="F89" s="37">
        <f t="shared" si="7"/>
        <v>70.666666666666828</v>
      </c>
      <c r="G89" s="37">
        <f t="shared" si="8"/>
        <v>0.78276666666666661</v>
      </c>
      <c r="H89" s="87">
        <f t="shared" si="9"/>
        <v>0.84663461524108885</v>
      </c>
      <c r="I89" s="87"/>
    </row>
    <row r="90" spans="1:9" ht="21.2" customHeight="1">
      <c r="A90" s="46">
        <v>4</v>
      </c>
      <c r="B90" s="56">
        <v>414.6</v>
      </c>
      <c r="C90" s="16">
        <f t="shared" si="5"/>
        <v>404</v>
      </c>
      <c r="D90" s="16">
        <f t="shared" si="6"/>
        <v>10.600000000000023</v>
      </c>
      <c r="E90" s="57">
        <v>0.2</v>
      </c>
      <c r="F90" s="37">
        <f t="shared" si="7"/>
        <v>53.000000000000114</v>
      </c>
      <c r="G90" s="37">
        <f t="shared" si="8"/>
        <v>0.78099999999999992</v>
      </c>
      <c r="H90" s="87">
        <f t="shared" si="9"/>
        <v>1.1262984022540399</v>
      </c>
      <c r="I90" s="87"/>
    </row>
    <row r="91" spans="1:9" ht="21.2" customHeight="1">
      <c r="A91" s="46">
        <v>5</v>
      </c>
      <c r="B91" s="56">
        <v>414.6</v>
      </c>
      <c r="C91" s="16">
        <f t="shared" si="5"/>
        <v>404</v>
      </c>
      <c r="D91" s="16">
        <f t="shared" si="6"/>
        <v>10.600000000000023</v>
      </c>
      <c r="E91" s="56">
        <v>0.25</v>
      </c>
      <c r="F91" s="37">
        <f t="shared" si="7"/>
        <v>42.400000000000091</v>
      </c>
      <c r="G91" s="37">
        <f t="shared" si="8"/>
        <v>0.77993999999999997</v>
      </c>
      <c r="H91" s="87">
        <f t="shared" ref="H91" si="10">G91*($G$16*$G$17)*E91*(2*9.81*D91)^0.5</f>
        <v>1.4059621892669907</v>
      </c>
      <c r="I91" s="87"/>
    </row>
    <row r="92" spans="1:9" ht="21.2" customHeight="1">
      <c r="A92" s="46"/>
      <c r="B92" s="57"/>
      <c r="C92" s="16"/>
      <c r="D92" s="16"/>
      <c r="E92" s="57"/>
      <c r="F92" s="37"/>
      <c r="G92" s="65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อ่างฯแม่ธิ</vt:lpstr>
      <vt:lpstr>อ่างฯแม่ธิ!Print_Area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2014-03-31T02:35:05Z</dcterms:modified>
</cp:coreProperties>
</file>