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ขวา แม่งัด" sheetId="2" r:id="rId1"/>
  </sheets>
  <definedNames>
    <definedName name="_xlnm.Print_Area" localSheetId="0">'ปตร.ขวา แม่งัด'!$A$1:$I$103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 l="1"/>
  <c r="D91" s="1"/>
  <c r="F91" s="1"/>
  <c r="C90"/>
  <c r="D90" s="1"/>
  <c r="F90" s="1"/>
  <c r="C89"/>
  <c r="D89" s="1"/>
  <c r="F89" s="1"/>
  <c r="C88"/>
  <c r="D88" s="1"/>
  <c r="F88" s="1"/>
  <c r="C87"/>
  <c r="D87" s="1"/>
  <c r="F87" s="1"/>
  <c r="C57"/>
  <c r="D57" s="1"/>
  <c r="C56"/>
  <c r="D56" s="1"/>
  <c r="C55"/>
  <c r="D55" s="1"/>
  <c r="C54"/>
  <c r="D54" s="1"/>
  <c r="C53"/>
  <c r="D53" s="1"/>
  <c r="H87" l="1"/>
  <c r="H91"/>
  <c r="H89"/>
  <c r="H90"/>
  <c r="H88"/>
  <c r="H56"/>
  <c r="E56"/>
  <c r="I56" s="1"/>
  <c r="E53"/>
  <c r="I53" s="1"/>
  <c r="H53"/>
  <c r="E55"/>
  <c r="I55" s="1"/>
  <c r="H55"/>
  <c r="E54"/>
  <c r="I54" s="1"/>
  <c r="H54"/>
  <c r="E57"/>
  <c r="I57" s="1"/>
  <c r="H57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<sst xmlns="http://schemas.openxmlformats.org/spreadsheetml/2006/main" count="91" uniqueCount="70">
  <si>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</si>
  <si>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</si>
  <si>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</si>
  <si>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</si>
  <si>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</si>
  <si>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</si>
  <si>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</si>
  <si>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</si>
  <si>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</si>
  <si>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</si>
  <si>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</si>
  <si>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</si>
  <si>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</si>
  <si>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</si>
  <si>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</si>
  <si>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</si>
  <si>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</si>
  <si>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</si>
  <si>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</si>
  <si>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</si>
  <si>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</si>
  <si>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</si>
  <si>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</si>
  <si>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</si>
  <si>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</si>
  <si>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</si>
  <si>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</si>
  <si>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</si>
  <si>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</si>
  <si>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</si>
  <si>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</si>
  <si>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</si>
  <si>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</si>
  <si>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</si>
  <si>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</si>
  <si>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</si>
  <si>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</si>
  <si>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</si>
  <si>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</si>
  <si>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</si>
  <si>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</si>
  <si>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</si>
  <si>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</si>
  <si>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</si>
  <si>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</si>
  <si>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</si>
  <si>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</si>
  <si>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</si>
  <si>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</si>
  <si>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</si>
  <si>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</si>
  <si>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</si>
  <si>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</si>
  <si>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</si>
  <si>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</si>
  <si>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</si>
  <si>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</si>
  <si>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</si>
  <si>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</si>
  <si>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</si>
  <si>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2554)</t>
  </si>
  <si>
    <t>เชียงใหม่</t>
  </si>
  <si>
    <t>เมตร (ร.ท.ก.)</t>
  </si>
  <si>
    <t>โครงการส่งน้ำและบำรุงรักษา แม่แฝก-แม่งัด</t>
  </si>
  <si>
    <t>แม่แตง</t>
  </si>
  <si>
    <t>ปตร.RMC เขื่อนแม่งัดสมบูรณ์ชล</t>
  </si>
  <si>
    <t>0+150</t>
  </si>
  <si>
    <t>N  2118972</t>
  </si>
  <si>
    <t>E  503620</t>
  </si>
  <si>
    <t>เส้นผ่านศูนย์กลางท่อ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</si>
</sst>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</a:t>
            </a:r>
            <a:r>
              <a:rPr lang="en-US" u="sng"/>
              <a:t>RMC </a:t>
            </a:r>
            <a:r>
              <a:rPr lang="th-TH" u="sng"/>
              <a:t>เขื่อนแม่งัดสมบูรณ์ชล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ส่งน้ำและบำรุงรักษาแม่แฝก - แม่งัด</a:t>
            </a:r>
          </a:p>
        </c:rich>
      </c:tx>
      <c:layout>
        <c:manualLayout>
          <c:xMode val="edge"/>
          <c:yMode val="edge"/>
          <c:x val="0.1551377451811202"/>
          <c:y val="2.9531549651324054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0837094668230851"/>
                  <c:y val="0.29318151019316102"/>
                </c:manualLayout>
              </c:layout>
              <c:numFmt formatCode="#,##0.0000" sourceLinked="0"/>
            </c:trendlineLbl>
          </c:trendline>
          <c:xVal>
            <c:numRef>
              <c:f>'ปตร.ขวา แม่งัด'!$H$53:$H$57</c:f>
              <c:numCache>
                <c:formatCode>0.000</c:formatCode>
                <c:ptCount val="5"/>
                <c:pt idx="0">
                  <c:v>51.040000000000077</c:v>
                </c:pt>
                <c:pt idx="1">
                  <c:v>63.800000000000097</c:v>
                </c:pt>
                <c:pt idx="2">
                  <c:v>85.066666666666805</c:v>
                </c:pt>
                <c:pt idx="3">
                  <c:v>127.60000000000019</c:v>
                </c:pt>
                <c:pt idx="4">
                  <c:v>255.20000000000039</c:v>
                </c:pt>
              </c:numCache>
            </c:numRef>
          </c:xVal>
          <c:yVal>
            <c:numRef>
              <c:f>'ปตร.ขวา แม่งัด'!$I$53:$I$57</c:f>
              <c:numCache>
                <c:formatCode>0.000</c:formatCode>
                <c:ptCount val="5"/>
                <c:pt idx="0">
                  <c:v>0.38768557931358316</c:v>
                </c:pt>
                <c:pt idx="1">
                  <c:v>0.42790656160548224</c:v>
                </c:pt>
                <c:pt idx="2">
                  <c:v>0.46607925313251619</c:v>
                </c:pt>
                <c:pt idx="3">
                  <c:v>0.52175552028658023</c:v>
                </c:pt>
                <c:pt idx="4">
                  <c:v>0.5910249897892953</c:v>
                </c:pt>
              </c:numCache>
            </c:numRef>
          </c:yVal>
        </c:ser>
        <c:axId val="73650944"/>
        <c:axId val="73652864"/>
      </c:scatterChart>
      <c:valAx>
        <c:axId val="736509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89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3652864"/>
        <c:crosses val="autoZero"/>
        <c:crossBetween val="midCat"/>
      </c:valAx>
      <c:valAx>
        <c:axId val="736528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73650944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7" name="ตัวเชื่อมต่อตรง 16"/>
        <xdr:cNvCxnSpPr/>
      </xdr:nvCxnSpPr>
      <xdr:spPr>
        <a:xfrm flipV="1">
          <a:off x="32480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360589</xdr:colOff>
      <xdr:row>25</xdr:row>
      <xdr:rowOff>68036</xdr:rowOff>
    </xdr:from>
    <xdr:to>
      <xdr:col>6</xdr:col>
      <xdr:colOff>689218</xdr:colOff>
      <xdr:row>34</xdr:row>
      <xdr:rowOff>199983</xdr:rowOff>
    </xdr:to>
    <xdr:pic>
      <xdr:nvPicPr>
        <xdr:cNvPr id="18" name="Picture 3" descr="PICT111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58018" y="6660697"/>
          <a:ext cx="3369825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3" zoomScale="140" zoomScalePageLayoutView="140" workbookViewId="0">
      <selection activeCell="E19" sqref="E1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47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60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50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3" t="s">
        <v>65</v>
      </c>
      <c r="E7" s="53"/>
      <c r="F7" s="53"/>
      <c r="G7" s="53"/>
      <c r="H7" s="2" t="s">
        <v>4</v>
      </c>
    </row>
    <row r="8" spans="1:9" ht="21.2" customHeight="1">
      <c r="B8" s="2" t="s">
        <v>5</v>
      </c>
      <c r="D8" s="53" t="s">
        <v>63</v>
      </c>
      <c r="E8" s="53"/>
      <c r="F8" s="53"/>
      <c r="G8" s="68"/>
      <c r="H8" s="2"/>
    </row>
    <row r="9" spans="1:9" ht="21.2" customHeight="1">
      <c r="B9" s="2" t="s">
        <v>6</v>
      </c>
      <c r="D9" s="53" t="s">
        <v>66</v>
      </c>
      <c r="G9" s="2" t="s">
        <v>7</v>
      </c>
    </row>
    <row r="10" spans="1:9" ht="21.2" customHeight="1">
      <c r="B10" s="2" t="s">
        <v>8</v>
      </c>
      <c r="D10" s="53" t="s">
        <v>64</v>
      </c>
      <c r="G10" s="2" t="s">
        <v>9</v>
      </c>
      <c r="H10" s="1" t="s">
        <v>61</v>
      </c>
    </row>
    <row r="11" spans="1:9" ht="21.2" customHeight="1">
      <c r="B11" s="2" t="s">
        <v>56</v>
      </c>
      <c r="D11" s="83" t="s">
        <v>67</v>
      </c>
      <c r="E11" s="83"/>
      <c r="F11" s="83" t="s">
        <v>68</v>
      </c>
      <c r="G11" s="83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69">
        <v>1</v>
      </c>
      <c r="H16" s="1" t="s">
        <v>24</v>
      </c>
    </row>
    <row r="17" spans="1:9" ht="21.2" customHeight="1">
      <c r="B17" s="2"/>
      <c r="D17" s="1" t="s">
        <v>26</v>
      </c>
      <c r="E17" s="73" t="s">
        <v>69</v>
      </c>
      <c r="F17" s="7"/>
      <c r="G17" s="60">
        <v>0.8</v>
      </c>
      <c r="H17" s="1" t="s">
        <v>25</v>
      </c>
    </row>
    <row r="18" spans="1:9" ht="21.2" customHeight="1">
      <c r="B18" s="2"/>
      <c r="E18" s="6" t="s">
        <v>35</v>
      </c>
      <c r="F18" s="5"/>
      <c r="G18" s="52" t="s">
        <v>53</v>
      </c>
      <c r="H18" s="1" t="s">
        <v>25</v>
      </c>
    </row>
    <row r="19" spans="1:9" ht="21.2" customHeight="1">
      <c r="B19" s="2" t="s">
        <v>27</v>
      </c>
      <c r="G19" s="52" t="s">
        <v>53</v>
      </c>
      <c r="H19" s="1" t="s">
        <v>62</v>
      </c>
    </row>
    <row r="20" spans="1:9" ht="21.2" customHeight="1">
      <c r="B20" s="2" t="s">
        <v>28</v>
      </c>
      <c r="G20" s="52" t="s">
        <v>53</v>
      </c>
      <c r="H20" s="1" t="s">
        <v>62</v>
      </c>
    </row>
    <row r="21" spans="1:9" ht="21.2" customHeight="1">
      <c r="B21" s="49" t="s">
        <v>11</v>
      </c>
      <c r="G21" s="60">
        <v>359.46</v>
      </c>
      <c r="H21" s="1" t="s">
        <v>62</v>
      </c>
    </row>
    <row r="22" spans="1:9" ht="21.2" customHeight="1">
      <c r="B22" s="2" t="s">
        <v>29</v>
      </c>
      <c r="G22" s="52" t="s">
        <v>53</v>
      </c>
      <c r="H22" s="1" t="s">
        <v>30</v>
      </c>
    </row>
    <row r="23" spans="1:9" ht="21.2" customHeight="1">
      <c r="B23" s="2" t="s">
        <v>52</v>
      </c>
      <c r="G23" s="52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50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8" t="s">
        <v>41</v>
      </c>
      <c r="B50" s="32" t="s">
        <v>12</v>
      </c>
      <c r="C50" s="32" t="s">
        <v>43</v>
      </c>
      <c r="D50" s="78" t="s">
        <v>16</v>
      </c>
      <c r="E50" s="32"/>
      <c r="F50" s="32" t="s">
        <v>13</v>
      </c>
      <c r="G50" s="78" t="s">
        <v>18</v>
      </c>
      <c r="H50" s="78" t="s">
        <v>20</v>
      </c>
      <c r="I50" s="78" t="s">
        <v>19</v>
      </c>
    </row>
    <row r="51" spans="1:9" ht="19.7" customHeight="1">
      <c r="A51" s="79"/>
      <c r="B51" s="36" t="s">
        <v>14</v>
      </c>
      <c r="C51" s="36" t="s">
        <v>15</v>
      </c>
      <c r="D51" s="79"/>
      <c r="E51" s="33"/>
      <c r="F51" s="36" t="s">
        <v>17</v>
      </c>
      <c r="G51" s="82"/>
      <c r="H51" s="79"/>
      <c r="I51" s="79"/>
    </row>
    <row r="52" spans="1:9" ht="19.7" customHeight="1" thickBot="1">
      <c r="A52" s="34"/>
      <c r="B52" s="8" t="s">
        <v>21</v>
      </c>
      <c r="C52" s="8" t="s">
        <v>21</v>
      </c>
      <c r="D52" s="34"/>
      <c r="E52" s="34"/>
      <c r="F52" s="8" t="s">
        <v>22</v>
      </c>
      <c r="G52" s="8" t="s">
        <v>40</v>
      </c>
      <c r="H52" s="33"/>
      <c r="I52" s="34"/>
    </row>
    <row r="53" spans="1:9">
      <c r="A53" s="9">
        <v>1</v>
      </c>
      <c r="B53" s="58">
        <v>384.98</v>
      </c>
      <c r="C53" s="22">
        <f t="shared" ref="C53:C57" si="0">$G$21</f>
        <v>359.46</v>
      </c>
      <c r="D53" s="22">
        <f>$B53-$C53</f>
        <v>25.520000000000039</v>
      </c>
      <c r="E53" s="26">
        <f>SQRT(2*9.81*D53)</f>
        <v>22.376380404346026</v>
      </c>
      <c r="F53" s="58">
        <v>0.5</v>
      </c>
      <c r="G53" s="62">
        <v>3.47</v>
      </c>
      <c r="H53" s="11">
        <f>D53/F53</f>
        <v>51.040000000000077</v>
      </c>
      <c r="I53" s="11">
        <f>G53/(($G$16*$G$17)*F53*E53)</f>
        <v>0.38768557931358316</v>
      </c>
    </row>
    <row r="54" spans="1:9">
      <c r="A54" s="18">
        <v>2</v>
      </c>
      <c r="B54" s="59">
        <v>384.98</v>
      </c>
      <c r="C54" s="23">
        <f t="shared" si="0"/>
        <v>359.46</v>
      </c>
      <c r="D54" s="23">
        <f t="shared" ref="D54:D57" si="1">$B54-$C54</f>
        <v>25.520000000000039</v>
      </c>
      <c r="E54" s="27">
        <f t="shared" ref="E54:E57" si="2">SQRT(2*9.81*D54)</f>
        <v>22.376380404346026</v>
      </c>
      <c r="F54" s="61">
        <v>0.4</v>
      </c>
      <c r="G54" s="63">
        <v>3.0640000000000001</v>
      </c>
      <c r="H54" s="12">
        <f t="shared" ref="H54:H57" si="3">D54/F54</f>
        <v>63.800000000000097</v>
      </c>
      <c r="I54" s="12">
        <f t="shared" ref="I54:I57" si="4">G54/(($G$16*$G$17)*F54*E54)</f>
        <v>0.42790656160548224</v>
      </c>
    </row>
    <row r="55" spans="1:9">
      <c r="A55" s="18">
        <v>3</v>
      </c>
      <c r="B55" s="59">
        <v>384.98</v>
      </c>
      <c r="C55" s="23">
        <f t="shared" si="0"/>
        <v>359.46</v>
      </c>
      <c r="D55" s="23">
        <f t="shared" si="1"/>
        <v>25.520000000000039</v>
      </c>
      <c r="E55" s="28">
        <f t="shared" si="2"/>
        <v>22.376380404346026</v>
      </c>
      <c r="F55" s="59">
        <v>0.3</v>
      </c>
      <c r="G55" s="64">
        <v>2.5030000000000001</v>
      </c>
      <c r="H55" s="12">
        <f t="shared" si="3"/>
        <v>85.066666666666805</v>
      </c>
      <c r="I55" s="12">
        <f t="shared" si="4"/>
        <v>0.46607925313251619</v>
      </c>
    </row>
    <row r="56" spans="1:9">
      <c r="A56" s="18">
        <v>4</v>
      </c>
      <c r="B56" s="59">
        <v>384.98</v>
      </c>
      <c r="C56" s="23">
        <f t="shared" si="0"/>
        <v>359.46</v>
      </c>
      <c r="D56" s="23">
        <f t="shared" si="1"/>
        <v>25.520000000000039</v>
      </c>
      <c r="E56" s="29">
        <f t="shared" si="2"/>
        <v>22.376380404346026</v>
      </c>
      <c r="F56" s="60">
        <v>0.2</v>
      </c>
      <c r="G56" s="65">
        <v>1.8680000000000001</v>
      </c>
      <c r="H56" s="12">
        <f t="shared" si="3"/>
        <v>127.60000000000019</v>
      </c>
      <c r="I56" s="12">
        <f t="shared" si="4"/>
        <v>0.52175552028658023</v>
      </c>
    </row>
    <row r="57" spans="1:9">
      <c r="A57" s="18">
        <v>5</v>
      </c>
      <c r="B57" s="59">
        <v>384.98</v>
      </c>
      <c r="C57" s="23">
        <f t="shared" si="0"/>
        <v>359.46</v>
      </c>
      <c r="D57" s="23">
        <f t="shared" si="1"/>
        <v>25.520000000000039</v>
      </c>
      <c r="E57" s="28">
        <f t="shared" si="2"/>
        <v>22.376380404346026</v>
      </c>
      <c r="F57" s="59">
        <v>0.1</v>
      </c>
      <c r="G57" s="64">
        <v>1.0580000000000001</v>
      </c>
      <c r="H57" s="12">
        <f t="shared" si="3"/>
        <v>255.20000000000039</v>
      </c>
      <c r="I57" s="12">
        <f t="shared" si="4"/>
        <v>0.5910249897892953</v>
      </c>
    </row>
    <row r="58" spans="1:9">
      <c r="A58" s="3"/>
      <c r="B58" s="60"/>
      <c r="C58" s="24"/>
      <c r="D58" s="24"/>
      <c r="E58" s="29"/>
      <c r="F58" s="60"/>
      <c r="G58" s="65"/>
      <c r="H58" s="12"/>
      <c r="I58" s="12"/>
    </row>
    <row r="59" spans="1:9">
      <c r="A59" s="18"/>
      <c r="B59" s="59"/>
      <c r="C59" s="23"/>
      <c r="D59" s="23"/>
      <c r="E59" s="28"/>
      <c r="F59" s="59"/>
      <c r="G59" s="64"/>
      <c r="H59" s="12"/>
      <c r="I59" s="12"/>
    </row>
    <row r="60" spans="1:9">
      <c r="A60" s="18"/>
      <c r="B60" s="59"/>
      <c r="C60" s="23"/>
      <c r="D60" s="23"/>
      <c r="E60" s="28"/>
      <c r="F60" s="70"/>
      <c r="G60" s="71"/>
      <c r="H60" s="12"/>
      <c r="I60" s="12"/>
    </row>
    <row r="61" spans="1:9">
      <c r="A61" s="18"/>
      <c r="B61" s="59"/>
      <c r="C61" s="23"/>
      <c r="D61" s="23"/>
      <c r="E61" s="28"/>
      <c r="F61" s="70"/>
      <c r="G61" s="71"/>
      <c r="H61" s="12"/>
      <c r="I61" s="12"/>
    </row>
    <row r="62" spans="1:9">
      <c r="A62" s="18"/>
      <c r="B62" s="59"/>
      <c r="C62" s="23"/>
      <c r="D62" s="23"/>
      <c r="E62" s="28"/>
      <c r="F62" s="70"/>
      <c r="G62" s="71"/>
      <c r="H62" s="12"/>
      <c r="I62" s="12"/>
    </row>
    <row r="63" spans="1:9">
      <c r="A63" s="18"/>
      <c r="B63" s="31"/>
      <c r="C63" s="54"/>
      <c r="D63" s="54"/>
      <c r="E63" s="55"/>
      <c r="F63" s="60"/>
      <c r="G63" s="65"/>
      <c r="H63" s="56"/>
      <c r="I63" s="56"/>
    </row>
    <row r="64" spans="1:9">
      <c r="A64" s="18"/>
      <c r="B64" s="10"/>
      <c r="C64" s="23"/>
      <c r="D64" s="23"/>
      <c r="E64" s="28"/>
      <c r="F64" s="57"/>
      <c r="G64" s="57"/>
      <c r="H64" s="12"/>
      <c r="I64" s="12"/>
    </row>
    <row r="65" spans="1:9">
      <c r="A65" s="18"/>
      <c r="B65" s="10"/>
      <c r="C65" s="23"/>
      <c r="D65" s="23"/>
      <c r="E65" s="28"/>
      <c r="F65" s="57"/>
      <c r="G65" s="57"/>
      <c r="H65" s="12"/>
      <c r="I65" s="12"/>
    </row>
    <row r="66" spans="1:9">
      <c r="A66" s="18"/>
      <c r="B66" s="10"/>
      <c r="C66" s="23"/>
      <c r="D66" s="23"/>
      <c r="E66" s="28"/>
      <c r="F66" s="57"/>
      <c r="G66" s="57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7"/>
      <c r="B70" s="77"/>
      <c r="C70" s="77"/>
      <c r="D70" s="77"/>
      <c r="E70" s="77"/>
      <c r="F70" s="77"/>
      <c r="G70" s="77"/>
      <c r="H70" s="77"/>
      <c r="I70" s="77"/>
    </row>
    <row r="71" spans="1:9">
      <c r="A71" s="77"/>
      <c r="B71" s="77"/>
      <c r="C71" s="77"/>
      <c r="D71" s="77"/>
      <c r="E71" s="77"/>
      <c r="F71" s="77"/>
      <c r="G71" s="77"/>
      <c r="H71" s="77"/>
      <c r="I71" s="77"/>
    </row>
    <row r="72" spans="1:9">
      <c r="A72" s="77"/>
      <c r="B72" s="77"/>
      <c r="C72" s="77"/>
      <c r="D72" s="77"/>
      <c r="E72" s="77"/>
      <c r="F72" s="77"/>
      <c r="G72" s="77"/>
      <c r="H72" s="77"/>
      <c r="I72" s="77"/>
    </row>
    <row r="73" spans="1:9">
      <c r="A73" s="77"/>
      <c r="B73" s="77"/>
      <c r="C73" s="77"/>
      <c r="D73" s="77"/>
      <c r="E73" s="77"/>
      <c r="F73" s="77"/>
      <c r="G73" s="77"/>
      <c r="H73" s="77"/>
      <c r="I73" s="77"/>
    </row>
    <row r="74" spans="1:9">
      <c r="A74" s="77"/>
      <c r="B74" s="77"/>
      <c r="C74" s="77"/>
      <c r="D74" s="77"/>
      <c r="E74" s="77"/>
      <c r="F74" s="77"/>
      <c r="G74" s="77"/>
      <c r="H74" s="77"/>
      <c r="I74" s="77"/>
    </row>
    <row r="75" spans="1:9">
      <c r="A75" s="77"/>
      <c r="B75" s="77"/>
      <c r="C75" s="77"/>
      <c r="D75" s="77"/>
      <c r="E75" s="77"/>
      <c r="F75" s="77"/>
      <c r="G75" s="77"/>
      <c r="H75" s="77"/>
      <c r="I75" s="77"/>
    </row>
    <row r="76" spans="1:9">
      <c r="A76" s="77"/>
      <c r="B76" s="77"/>
      <c r="C76" s="77"/>
      <c r="D76" s="77"/>
      <c r="E76" s="77"/>
      <c r="F76" s="77"/>
      <c r="G76" s="77"/>
      <c r="H76" s="77"/>
      <c r="I76" s="77"/>
    </row>
    <row r="77" spans="1:9">
      <c r="A77" s="77"/>
      <c r="B77" s="77"/>
      <c r="C77" s="77"/>
      <c r="D77" s="77"/>
      <c r="E77" s="77"/>
      <c r="F77" s="77"/>
      <c r="G77" s="77"/>
      <c r="H77" s="77"/>
      <c r="I77" s="77"/>
    </row>
    <row r="78" spans="1:9">
      <c r="A78" s="77"/>
      <c r="B78" s="77"/>
      <c r="C78" s="77"/>
      <c r="D78" s="77"/>
      <c r="E78" s="77"/>
      <c r="F78" s="77"/>
      <c r="G78" s="77"/>
      <c r="H78" s="77"/>
      <c r="I78" s="77"/>
    </row>
    <row r="79" spans="1:9">
      <c r="A79" s="77"/>
      <c r="B79" s="77"/>
      <c r="C79" s="77"/>
      <c r="D79" s="77"/>
      <c r="E79" s="77"/>
      <c r="F79" s="77"/>
      <c r="G79" s="77"/>
      <c r="H79" s="77"/>
      <c r="I79" s="77"/>
    </row>
    <row r="80" spans="1:9">
      <c r="A80" s="77"/>
      <c r="B80" s="77"/>
      <c r="C80" s="77"/>
      <c r="D80" s="77"/>
      <c r="E80" s="77"/>
      <c r="F80" s="77"/>
      <c r="G80" s="77"/>
      <c r="H80" s="77"/>
      <c r="I80" s="77"/>
    </row>
    <row r="81" spans="1:9">
      <c r="A81" s="77"/>
      <c r="B81" s="77"/>
      <c r="C81" s="77"/>
      <c r="D81" s="77"/>
      <c r="E81" s="77"/>
      <c r="F81" s="77"/>
      <c r="G81" s="77"/>
      <c r="H81" s="77"/>
      <c r="I81" s="77"/>
    </row>
    <row r="82" spans="1:9">
      <c r="A82" s="50">
        <v>3</v>
      </c>
      <c r="B82" s="2" t="s">
        <v>42</v>
      </c>
    </row>
    <row r="83" spans="1:9" ht="11.25" customHeight="1" thickBot="1"/>
    <row r="84" spans="1:9" ht="19.7" customHeight="1">
      <c r="A84" s="78" t="s">
        <v>41</v>
      </c>
      <c r="B84" s="41" t="s">
        <v>12</v>
      </c>
      <c r="C84" s="78" t="s">
        <v>44</v>
      </c>
      <c r="D84" s="78" t="s">
        <v>16</v>
      </c>
      <c r="E84" s="66" t="s">
        <v>13</v>
      </c>
      <c r="F84" s="78" t="s">
        <v>20</v>
      </c>
      <c r="G84" s="78" t="s">
        <v>19</v>
      </c>
      <c r="H84" s="78" t="s">
        <v>46</v>
      </c>
      <c r="I84" s="78"/>
    </row>
    <row r="85" spans="1:9" ht="19.7" customHeight="1">
      <c r="A85" s="79"/>
      <c r="B85" s="42" t="s">
        <v>14</v>
      </c>
      <c r="C85" s="79"/>
      <c r="D85" s="79"/>
      <c r="E85" s="36" t="s">
        <v>17</v>
      </c>
      <c r="F85" s="79"/>
      <c r="G85" s="79"/>
      <c r="H85" s="79"/>
      <c r="I85" s="79"/>
    </row>
    <row r="86" spans="1:9" ht="19.7" customHeight="1" thickBot="1">
      <c r="A86" s="80"/>
      <c r="B86" s="43" t="s">
        <v>21</v>
      </c>
      <c r="C86" s="35" t="s">
        <v>21</v>
      </c>
      <c r="D86" s="80"/>
      <c r="E86" s="8" t="s">
        <v>22</v>
      </c>
      <c r="F86" s="80"/>
      <c r="G86" s="80"/>
      <c r="H86" s="81" t="s">
        <v>40</v>
      </c>
      <c r="I86" s="81"/>
    </row>
    <row r="87" spans="1:9" ht="21.2" customHeight="1">
      <c r="A87" s="46">
        <v>1</v>
      </c>
      <c r="B87" s="58">
        <v>384.98</v>
      </c>
      <c r="C87" s="15">
        <f t="shared" ref="C87:C91" si="5">$G$21</f>
        <v>359.46</v>
      </c>
      <c r="D87" s="15">
        <f>B87-C87</f>
        <v>25.520000000000039</v>
      </c>
      <c r="E87" s="58">
        <v>0.5</v>
      </c>
      <c r="F87" s="37">
        <f>D87/E87</f>
        <v>51.040000000000077</v>
      </c>
      <c r="G87" s="67">
        <f>(0.0009*F87)+0.3722</f>
        <v>0.41813600000000006</v>
      </c>
      <c r="H87" s="76">
        <f>G87*($G$16*$G$17)*E87*(2*9.81*D87)^0.5</f>
        <v>3.7425480787006524</v>
      </c>
      <c r="I87" s="76"/>
    </row>
    <row r="88" spans="1:9" ht="21.2" customHeight="1">
      <c r="A88" s="47">
        <v>2</v>
      </c>
      <c r="B88" s="59">
        <v>384.98</v>
      </c>
      <c r="C88" s="16">
        <f t="shared" si="5"/>
        <v>359.46</v>
      </c>
      <c r="D88" s="16">
        <f t="shared" ref="D88:D91" si="6">B88-C88</f>
        <v>25.520000000000039</v>
      </c>
      <c r="E88" s="61">
        <v>0.4</v>
      </c>
      <c r="F88" s="38">
        <f t="shared" ref="F88:F91" si="7">D88/E88</f>
        <v>63.800000000000097</v>
      </c>
      <c r="G88" s="38">
        <f t="shared" ref="G88:G91" si="8">(0.0009*F88)+0.3722</f>
        <v>0.42962000000000006</v>
      </c>
      <c r="H88" s="74">
        <f t="shared" ref="H88:H91" si="9">G88*($G$16*$G$17)*E88*(2*9.81*D88)^0.5</f>
        <v>3.0762689757808452</v>
      </c>
      <c r="I88" s="74"/>
    </row>
    <row r="89" spans="1:9" ht="21.2" customHeight="1">
      <c r="A89" s="47">
        <v>3</v>
      </c>
      <c r="B89" s="59">
        <v>384.98</v>
      </c>
      <c r="C89" s="16">
        <f t="shared" si="5"/>
        <v>359.46</v>
      </c>
      <c r="D89" s="16">
        <f t="shared" si="6"/>
        <v>25.520000000000039</v>
      </c>
      <c r="E89" s="59">
        <v>0.3</v>
      </c>
      <c r="F89" s="38">
        <f t="shared" si="7"/>
        <v>85.066666666666805</v>
      </c>
      <c r="G89" s="38">
        <f t="shared" si="8"/>
        <v>0.4487600000000001</v>
      </c>
      <c r="H89" s="74">
        <f t="shared" si="9"/>
        <v>2.4099898728610381</v>
      </c>
      <c r="I89" s="74"/>
    </row>
    <row r="90" spans="1:9" ht="21.2" customHeight="1">
      <c r="A90" s="47">
        <v>4</v>
      </c>
      <c r="B90" s="59">
        <v>384.98</v>
      </c>
      <c r="C90" s="16">
        <f t="shared" si="5"/>
        <v>359.46</v>
      </c>
      <c r="D90" s="16">
        <f t="shared" si="6"/>
        <v>25.520000000000039</v>
      </c>
      <c r="E90" s="60">
        <v>0.2</v>
      </c>
      <c r="F90" s="38">
        <f t="shared" si="7"/>
        <v>127.60000000000019</v>
      </c>
      <c r="G90" s="38">
        <f t="shared" si="8"/>
        <v>0.48704000000000014</v>
      </c>
      <c r="H90" s="74">
        <f t="shared" si="9"/>
        <v>1.7437107699412309</v>
      </c>
      <c r="I90" s="74"/>
    </row>
    <row r="91" spans="1:9" ht="21.2" customHeight="1">
      <c r="A91" s="47">
        <v>5</v>
      </c>
      <c r="B91" s="59">
        <v>384.98</v>
      </c>
      <c r="C91" s="16">
        <f t="shared" si="5"/>
        <v>359.46</v>
      </c>
      <c r="D91" s="16">
        <f t="shared" si="6"/>
        <v>25.520000000000039</v>
      </c>
      <c r="E91" s="59">
        <v>0.1</v>
      </c>
      <c r="F91" s="38">
        <f t="shared" si="7"/>
        <v>255.20000000000039</v>
      </c>
      <c r="G91" s="72">
        <f t="shared" si="8"/>
        <v>0.6018800000000003</v>
      </c>
      <c r="H91" s="74">
        <f t="shared" si="9"/>
        <v>1.0774316670214237</v>
      </c>
      <c r="I91" s="74"/>
    </row>
    <row r="92" spans="1:9" ht="21.2" customHeight="1">
      <c r="A92" s="47"/>
      <c r="B92" s="60"/>
      <c r="C92" s="16"/>
      <c r="D92" s="16"/>
      <c r="E92" s="60"/>
      <c r="F92" s="38"/>
      <c r="G92" s="38"/>
      <c r="H92" s="74"/>
      <c r="I92" s="74"/>
    </row>
    <row r="93" spans="1:9" ht="21.2" customHeight="1">
      <c r="A93" s="47"/>
      <c r="B93" s="59"/>
      <c r="C93" s="16"/>
      <c r="D93" s="16"/>
      <c r="E93" s="59"/>
      <c r="F93" s="38"/>
      <c r="G93" s="38"/>
      <c r="H93" s="74"/>
      <c r="I93" s="74"/>
    </row>
    <row r="94" spans="1:9" ht="21.2" customHeight="1">
      <c r="A94" s="47"/>
      <c r="B94" s="59"/>
      <c r="C94" s="16"/>
      <c r="D94" s="16"/>
      <c r="E94" s="70"/>
      <c r="F94" s="38"/>
      <c r="G94" s="38"/>
      <c r="H94" s="74"/>
      <c r="I94" s="74"/>
    </row>
    <row r="95" spans="1:9" ht="21.2" customHeight="1">
      <c r="A95" s="47"/>
      <c r="B95" s="59"/>
      <c r="C95" s="16"/>
      <c r="D95" s="16"/>
      <c r="E95" s="70"/>
      <c r="F95" s="38"/>
      <c r="G95" s="38"/>
      <c r="H95" s="74"/>
      <c r="I95" s="74"/>
    </row>
    <row r="96" spans="1:9" ht="21.2" customHeight="1">
      <c r="A96" s="47"/>
      <c r="B96" s="59"/>
      <c r="C96" s="16"/>
      <c r="D96" s="16"/>
      <c r="E96" s="70"/>
      <c r="F96" s="38"/>
      <c r="G96" s="72"/>
      <c r="H96" s="74"/>
      <c r="I96" s="74"/>
    </row>
    <row r="97" spans="1:9" ht="21.2" customHeight="1">
      <c r="A97" s="47"/>
      <c r="B97" s="44"/>
      <c r="C97" s="16"/>
      <c r="D97" s="16"/>
      <c r="E97" s="60"/>
      <c r="F97" s="38"/>
      <c r="G97" s="38"/>
      <c r="H97" s="74"/>
      <c r="I97" s="74"/>
    </row>
    <row r="98" spans="1:9" ht="21.2" customHeight="1">
      <c r="A98" s="47"/>
      <c r="B98" s="44"/>
      <c r="C98" s="16"/>
      <c r="D98" s="16"/>
      <c r="E98" s="60"/>
      <c r="F98" s="38"/>
      <c r="G98" s="38"/>
      <c r="H98" s="74"/>
      <c r="I98" s="74"/>
    </row>
    <row r="99" spans="1:9" ht="21.2" customHeight="1">
      <c r="A99" s="47"/>
      <c r="B99" s="31"/>
      <c r="C99" s="16"/>
      <c r="D99" s="16"/>
      <c r="E99" s="60"/>
      <c r="F99" s="38"/>
      <c r="G99" s="38"/>
      <c r="H99" s="74"/>
      <c r="I99" s="74"/>
    </row>
    <row r="100" spans="1:9" ht="21.2" customHeight="1">
      <c r="A100" s="47"/>
      <c r="B100" s="44"/>
      <c r="C100" s="16"/>
      <c r="D100" s="16"/>
      <c r="E100" s="44"/>
      <c r="F100" s="38"/>
      <c r="G100" s="38"/>
      <c r="H100" s="51"/>
      <c r="I100" s="51"/>
    </row>
    <row r="101" spans="1:9" ht="21.2" customHeight="1" thickBot="1">
      <c r="A101" s="48"/>
      <c r="B101" s="45"/>
      <c r="C101" s="17"/>
      <c r="D101" s="17"/>
      <c r="E101" s="40"/>
      <c r="F101" s="39"/>
      <c r="G101" s="39"/>
      <c r="H101" s="75"/>
      <c r="I101" s="75"/>
    </row>
    <row r="102" spans="1:9" ht="21.2" customHeight="1">
      <c r="A102" s="14" t="s">
        <v>48</v>
      </c>
    </row>
    <row r="103" spans="1:9" ht="21.2" customHeight="1">
      <c r="B103" s="14" t="s">
        <v>45</v>
      </c>
    </row>
  </sheetData>
  <mergeCells count="33">
    <mergeCell ref="F11:G11"/>
    <mergeCell ref="B1:I1"/>
    <mergeCell ref="B2:I2"/>
    <mergeCell ref="B3:I3"/>
    <mergeCell ref="A26:I35"/>
    <mergeCell ref="D11:E11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ปตร.ขวา แม่งัด</vt:lpstr>
      <vt:lpstr>'ปตร.ขวา แม่งัด'!Print_Area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2014-03-27T08:29:51Z</dcterms:modified>
</cp:coreProperties>
</file>